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19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<sst xmlns="http://schemas.openxmlformats.org/spreadsheetml/2006/main" count="77" uniqueCount="61">
  <si>
    <t>i</t>
  </si>
  <si>
    <t>t</t>
  </si>
  <si>
    <r>
      <t>(1 + i)</t>
    </r>
    <r>
      <rPr>
        <vertAlign val="superscript"/>
        <sz val="12"/>
        <rFont val="Times New Roman"/>
        <family val="1"/>
      </rPr>
      <t>t</t>
    </r>
  </si>
  <si>
    <r>
      <t>1/(1 + i)</t>
    </r>
    <r>
      <rPr>
        <vertAlign val="superscript"/>
        <sz val="12"/>
        <rFont val="Times New Roman"/>
        <family val="1"/>
      </rPr>
      <t>t</t>
    </r>
  </si>
  <si>
    <t>costi</t>
  </si>
  <si>
    <t>benefici</t>
  </si>
  <si>
    <t>v.a. C</t>
  </si>
  <si>
    <t>v.a.B</t>
  </si>
  <si>
    <t>i =</t>
  </si>
  <si>
    <t>C</t>
  </si>
  <si>
    <t>B</t>
  </si>
  <si>
    <t>TIR = j = 12,125%</t>
  </si>
  <si>
    <t>v.a.C</t>
  </si>
  <si>
    <t>v.a.B-v.a.C</t>
  </si>
  <si>
    <t>v.a.B/v.a.C</t>
  </si>
  <si>
    <t>TIR = j = 14,142%</t>
  </si>
  <si>
    <t>Metodo dell’interesse composto.</t>
  </si>
  <si>
    <t>C =</t>
  </si>
  <si>
    <t xml:space="preserve">n = </t>
  </si>
  <si>
    <t>In questo metodo, utilizzato nella quasi totalità dei casi, gli interessi generano interessi, ossia l’interesse maturato alla fine di ogni anno va a sommarsi al capitale</t>
  </si>
  <si>
    <t xml:space="preserve"> e con esso produce nuovi interessi.</t>
  </si>
  <si>
    <t>Seguiamo anno per anno la generazione degli interessi.</t>
  </si>
  <si>
    <r>
      <t xml:space="preserve">Alla fine del primo anno il capitale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produce un interesse pari a:</t>
    </r>
  </si>
  <si>
    <t xml:space="preserve"> .</t>
  </si>
  <si>
    <r>
      <t>I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</si>
  <si>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Questo interesse si somma al capitale, dando origine ad un montante pari a:</t>
  </si>
  <si>
    <r>
      <t>M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</si>
  <si>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t>(1 + i) =</t>
  </si>
  <si>
    <t>Alla fine del secondo anno il montante        genera un interesse pari a:</t>
  </si>
  <si>
    <r>
      <t>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</si>
  <si>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e un montante pari a:</t>
  </si>
  <si>
    <r>
      <t>M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</si>
  <si>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(1 + 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</si>
  <si>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In modo analogo, alla fine del terzo anno si ha:</t>
  </si>
  <si>
    <r>
      <t>I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</si>
  <si>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e:</t>
  </si>
  <si>
    <r>
      <t>M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</si>
  <si>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>(1 + i)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</si>
  <si>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r>
      <t xml:space="preserve">Generalizzando, il montante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maturato alla fine del periodo di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 risulta uguale a:</t>
    </r>
  </si>
  <si>
    <t xml:space="preserve">      .</t>
  </si>
  <si>
    <t>M =</t>
  </si>
  <si>
    <r>
      <t>(1 + i)</t>
    </r>
    <r>
      <rPr>
        <vertAlign val="super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</t>
    </r>
  </si>
  <si>
    <r>
      <t xml:space="preserve">Se il problema è quello di calcolare il valore attuale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di una somma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disponibile tra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anni, si ottiene immediatamente:</t>
    </r>
  </si>
  <si>
    <t xml:space="preserve">    .</t>
  </si>
  <si>
    <t xml:space="preserve">Essendo </t>
  </si>
  <si>
    <t>la conclusione che si può trarre è che una somma disponibile in un tempo futuro “vale” meno di una somma disponibile subito.</t>
  </si>
  <si>
    <t xml:space="preserve">Più precisamente, il valore attuale di una somma futura si ottiene dividendo questa somma per il coefficiente o fattore di sconto </t>
  </si>
  <si>
    <t>.</t>
  </si>
  <si>
    <r>
      <t xml:space="preserve">Il valore attuale risulta tanto minore quanto maggiori sono il tempo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e il tasso di interesse </t>
    </r>
    <r>
      <rPr>
        <i/>
        <sz val="12"/>
        <rFont val="Times New Roman"/>
        <family val="1"/>
      </rPr>
      <t>i</t>
    </r>
    <r>
      <rPr>
        <sz val="12"/>
        <rFont val="Times New Roman"/>
        <family val="1"/>
      </rPr>
      <t>.</t>
    </r>
  </si>
  <si>
    <t>Totale</t>
  </si>
  <si>
    <t>valore attuale costi</t>
  </si>
  <si>
    <t>valore attuale benefici</t>
  </si>
  <si>
    <t>BN</t>
  </si>
  <si>
    <t>VAC</t>
  </si>
  <si>
    <t>VAB</t>
  </si>
  <si>
    <t>VAB/VAC</t>
  </si>
  <si>
    <t>TIR = j = 5,1015%</t>
  </si>
  <si>
    <t>tasso interno di rendimento</t>
  </si>
  <si>
    <t>VAB - VAC</t>
  </si>
  <si>
    <t>rapporto valore attuale benefici/valore attuale costi</t>
  </si>
  <si>
    <t>differenza valore attuale benefici - valore attuale costi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</si>
</sst>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"/>
  </numFmts>
  <fonts count="47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9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E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32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5" borderId="0" xfId="0" applyFont="1" applyFill="1" applyAlignment="1">
      <alignment horizontal="center"/>
    </xf>
    <xf numFmtId="10" fontId="1" fillId="35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1" fillId="36" borderId="0" xfId="0" applyFont="1" applyFill="1" applyAlignment="1">
      <alignment horizontal="center"/>
    </xf>
    <xf numFmtId="10" fontId="1" fillId="36" borderId="0" xfId="0" applyNumberFormat="1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10" fontId="1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1" fillId="37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5" fontId="1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104775</xdr:rowOff>
    </xdr:from>
    <xdr:to>
      <xdr:col>8</xdr:col>
      <xdr:colOff>609600</xdr:colOff>
      <xdr:row>2</xdr:row>
      <xdr:rowOff>114300</xdr:rowOff>
    </xdr:to>
    <xdr:sp>
      <xdr:nvSpPr>
        <xdr:cNvPr id="1" name="Connettore 2 1"/>
        <xdr:cNvSpPr>
          <a:spLocks/>
        </xdr:cNvSpPr>
      </xdr:nvSpPr>
      <xdr:spPr>
        <a:xfrm flipH="1">
          <a:off x="4105275" y="104775"/>
          <a:ext cx="1381125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</xdr:row>
      <xdr:rowOff>114300</xdr:rowOff>
    </xdr:from>
    <xdr:to>
      <xdr:col>8</xdr:col>
      <xdr:colOff>609600</xdr:colOff>
      <xdr:row>2</xdr:row>
      <xdr:rowOff>142875</xdr:rowOff>
    </xdr:to>
    <xdr:sp>
      <xdr:nvSpPr>
        <xdr:cNvPr id="2" name="Connettore 2 2"/>
        <xdr:cNvSpPr>
          <a:spLocks/>
        </xdr:cNvSpPr>
      </xdr:nvSpPr>
      <xdr:spPr>
        <a:xfrm flipH="1">
          <a:off x="4724400" y="314325"/>
          <a:ext cx="76200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0</xdr:rowOff>
    </xdr:from>
    <xdr:to>
      <xdr:col>1</xdr:col>
      <xdr:colOff>400050</xdr:colOff>
      <xdr:row>17</xdr:row>
      <xdr:rowOff>171450</xdr:rowOff>
    </xdr:to>
    <xdr:sp>
      <xdr:nvSpPr>
        <xdr:cNvPr id="3" name="Connettore 2 4"/>
        <xdr:cNvSpPr>
          <a:spLocks/>
        </xdr:cNvSpPr>
      </xdr:nvSpPr>
      <xdr:spPr>
        <a:xfrm>
          <a:off x="1009650" y="34385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19</xdr:row>
      <xdr:rowOff>47625</xdr:rowOff>
    </xdr:from>
    <xdr:to>
      <xdr:col>7</xdr:col>
      <xdr:colOff>609600</xdr:colOff>
      <xdr:row>20</xdr:row>
      <xdr:rowOff>114300</xdr:rowOff>
    </xdr:to>
    <xdr:sp>
      <xdr:nvSpPr>
        <xdr:cNvPr id="4" name="Connettore 2 5"/>
        <xdr:cNvSpPr>
          <a:spLocks/>
        </xdr:cNvSpPr>
      </xdr:nvSpPr>
      <xdr:spPr>
        <a:xfrm flipH="1" flipV="1">
          <a:off x="4486275" y="3886200"/>
          <a:ext cx="390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21</xdr:row>
      <xdr:rowOff>38100</xdr:rowOff>
    </xdr:from>
    <xdr:to>
      <xdr:col>1</xdr:col>
      <xdr:colOff>352425</xdr:colOff>
      <xdr:row>21</xdr:row>
      <xdr:rowOff>190500</xdr:rowOff>
    </xdr:to>
    <xdr:sp>
      <xdr:nvSpPr>
        <xdr:cNvPr id="5" name="Connettore 2 7"/>
        <xdr:cNvSpPr>
          <a:spLocks/>
        </xdr:cNvSpPr>
      </xdr:nvSpPr>
      <xdr:spPr>
        <a:xfrm flipH="1" flipV="1">
          <a:off x="952500" y="4276725"/>
          <a:ext cx="95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sheetData>
    <row r="1" spans="1:16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7"/>
      <c r="L1" s="7"/>
      <c r="M1" s="7"/>
      <c r="N1" s="7"/>
      <c r="O1" s="7"/>
      <c r="P1" s="7"/>
    </row>
    <row r="2" spans="1:16" ht="15.75">
      <c r="A2" s="23" t="s">
        <v>16</v>
      </c>
      <c r="B2" s="24"/>
      <c r="C2" s="24"/>
      <c r="D2" s="24"/>
      <c r="E2" s="7"/>
      <c r="F2" s="25"/>
      <c r="G2" s="8" t="s">
        <v>17</v>
      </c>
      <c r="H2" s="26">
        <v>1000</v>
      </c>
      <c r="I2" s="8"/>
      <c r="J2" s="8" t="s">
        <v>8</v>
      </c>
      <c r="K2" s="26">
        <v>0.08</v>
      </c>
      <c r="L2" s="7"/>
      <c r="M2" s="8" t="s">
        <v>18</v>
      </c>
      <c r="N2" s="27">
        <v>5</v>
      </c>
      <c r="O2" s="7"/>
      <c r="P2" s="7"/>
    </row>
    <row r="3" spans="1:16" ht="15.75">
      <c r="A3" s="28"/>
      <c r="B3" s="22"/>
      <c r="C3" s="22"/>
      <c r="D3" s="22"/>
      <c r="E3" s="22"/>
      <c r="F3" s="22"/>
      <c r="G3" s="22"/>
      <c r="H3" s="22"/>
      <c r="I3" s="22"/>
      <c r="J3" s="22"/>
      <c r="K3" s="7"/>
      <c r="L3" s="7"/>
      <c r="M3" s="7"/>
      <c r="N3" s="7"/>
      <c r="O3" s="7"/>
      <c r="P3" s="7"/>
    </row>
    <row r="4" spans="1:16" ht="15.75">
      <c r="A4" s="28" t="s">
        <v>19</v>
      </c>
      <c r="B4" s="22"/>
      <c r="C4" s="22"/>
      <c r="D4" s="22"/>
      <c r="E4" s="22"/>
      <c r="F4" s="22"/>
      <c r="G4" s="22"/>
      <c r="H4" s="22"/>
      <c r="I4" s="22"/>
      <c r="J4" s="22"/>
      <c r="K4" s="7"/>
      <c r="L4" s="7"/>
      <c r="M4" s="7"/>
      <c r="N4" s="7"/>
      <c r="O4" s="7"/>
      <c r="P4" s="7"/>
    </row>
    <row r="5" spans="1:16" ht="15.75">
      <c r="A5" s="28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7"/>
      <c r="L5" s="7"/>
      <c r="M5" s="7"/>
      <c r="N5" s="7"/>
      <c r="O5" s="7"/>
      <c r="P5" s="7"/>
    </row>
    <row r="6" spans="1:16" ht="15.75">
      <c r="A6" s="28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7"/>
      <c r="L6" s="7"/>
      <c r="M6" s="7"/>
      <c r="N6" s="7"/>
      <c r="O6" s="7"/>
      <c r="P6" s="7"/>
    </row>
    <row r="7" spans="1:16" ht="15.75">
      <c r="A7" s="29" t="s">
        <v>22</v>
      </c>
      <c r="B7" s="30"/>
      <c r="C7" s="30"/>
      <c r="D7" s="30"/>
      <c r="E7" s="30"/>
      <c r="F7" s="22"/>
      <c r="G7" s="22"/>
      <c r="H7" s="22"/>
      <c r="I7" s="22"/>
      <c r="J7" s="22"/>
      <c r="K7" s="7"/>
      <c r="L7" s="7"/>
      <c r="M7" s="7"/>
      <c r="N7" s="7"/>
      <c r="O7" s="7"/>
      <c r="P7" s="7"/>
    </row>
    <row r="8" spans="1:16" ht="18.75">
      <c r="A8" s="29" t="s">
        <v>23</v>
      </c>
      <c r="B8" s="30"/>
      <c r="C8" s="30"/>
      <c r="D8" s="30"/>
      <c r="E8" s="30"/>
      <c r="F8" s="22"/>
      <c r="G8" s="22"/>
      <c r="H8" s="22"/>
      <c r="I8" s="31"/>
      <c r="J8" s="22"/>
      <c r="K8" s="8" t="s">
        <v>24</v>
      </c>
      <c r="L8" s="7">
        <f>+K2*H2</f>
        <v>80</v>
      </c>
      <c r="M8" s="7"/>
      <c r="N8" s="7"/>
      <c r="O8" s="7"/>
      <c r="P8" s="7"/>
    </row>
    <row r="9" spans="1:16" ht="15.75">
      <c r="A9" s="29" t="s">
        <v>25</v>
      </c>
      <c r="B9" s="30"/>
      <c r="C9" s="30"/>
      <c r="D9" s="30"/>
      <c r="E9" s="30"/>
      <c r="F9" s="22"/>
      <c r="G9" s="22"/>
      <c r="H9" s="22"/>
      <c r="I9" s="22"/>
      <c r="J9" s="22"/>
      <c r="K9" s="7"/>
      <c r="L9" s="7"/>
      <c r="M9" s="7"/>
      <c r="N9" s="7"/>
      <c r="O9" s="7"/>
      <c r="P9" s="7"/>
    </row>
    <row r="10" spans="1:16" ht="18.75">
      <c r="A10" s="32" t="s">
        <v>23</v>
      </c>
      <c r="B10" s="30"/>
      <c r="C10" s="30"/>
      <c r="D10" s="30"/>
      <c r="E10" s="30"/>
      <c r="F10" s="22"/>
      <c r="G10" s="22"/>
      <c r="H10" s="22"/>
      <c r="I10" s="31"/>
      <c r="J10" s="22"/>
      <c r="K10" s="8" t="s">
        <v>26</v>
      </c>
      <c r="L10" s="7">
        <f>+H2*O10</f>
        <v>1080</v>
      </c>
      <c r="M10" s="7"/>
      <c r="N10" s="8" t="s">
        <v>27</v>
      </c>
      <c r="O10" s="7">
        <f>1+K2</f>
        <v>1.08</v>
      </c>
      <c r="P10" s="7"/>
    </row>
    <row r="11" spans="1:16" ht="15.75">
      <c r="A11" s="29" t="s">
        <v>28</v>
      </c>
      <c r="B11" s="30"/>
      <c r="C11" s="30"/>
      <c r="D11" s="30"/>
      <c r="E11" s="30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</row>
    <row r="12" spans="1:16" ht="18.75">
      <c r="A12" s="33"/>
      <c r="B12" s="30"/>
      <c r="C12" s="30"/>
      <c r="D12" s="30"/>
      <c r="E12" s="30"/>
      <c r="F12" s="22"/>
      <c r="G12" s="22"/>
      <c r="H12" s="22"/>
      <c r="I12" s="31"/>
      <c r="J12" s="22"/>
      <c r="K12" s="8" t="s">
        <v>29</v>
      </c>
      <c r="L12" s="7">
        <f>+K2*L10</f>
        <v>86.4</v>
      </c>
      <c r="M12" s="7"/>
      <c r="N12" s="7"/>
      <c r="O12" s="7"/>
      <c r="P12" s="7"/>
    </row>
    <row r="13" spans="1:16" ht="15.75">
      <c r="A13" s="29" t="s">
        <v>30</v>
      </c>
      <c r="B13" s="30"/>
      <c r="C13" s="30"/>
      <c r="D13" s="30"/>
      <c r="E13" s="30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</row>
    <row r="14" spans="1:16" ht="20.25">
      <c r="A14" s="32" t="s">
        <v>23</v>
      </c>
      <c r="B14" s="30"/>
      <c r="C14" s="30"/>
      <c r="D14" s="30"/>
      <c r="E14" s="30"/>
      <c r="F14" s="22"/>
      <c r="G14" s="22"/>
      <c r="H14" s="22"/>
      <c r="I14" s="31"/>
      <c r="J14" s="22"/>
      <c r="K14" s="8" t="s">
        <v>31</v>
      </c>
      <c r="L14" s="7">
        <f>+H2*O14</f>
        <v>1166.4</v>
      </c>
      <c r="M14" s="7"/>
      <c r="N14" s="8" t="s">
        <v>32</v>
      </c>
      <c r="O14" s="34">
        <f>+O10^2</f>
        <v>1.1664</v>
      </c>
      <c r="P14" s="7"/>
    </row>
    <row r="15" spans="1:16" ht="15.75">
      <c r="A15" s="28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</row>
    <row r="16" spans="1:16" ht="18.75">
      <c r="A16" s="35"/>
      <c r="B16" s="22"/>
      <c r="C16" s="22"/>
      <c r="D16" s="22"/>
      <c r="E16" s="22"/>
      <c r="F16" s="22"/>
      <c r="G16" s="22"/>
      <c r="H16" s="22"/>
      <c r="I16" s="31"/>
      <c r="J16" s="22"/>
      <c r="K16" s="8" t="s">
        <v>34</v>
      </c>
      <c r="L16" s="34">
        <f>+K2*L14</f>
        <v>93.31200000000001</v>
      </c>
      <c r="M16" s="7"/>
      <c r="N16" s="7"/>
      <c r="O16" s="7"/>
      <c r="P16" s="7"/>
    </row>
    <row r="17" spans="1:16" ht="15.75">
      <c r="A17" s="28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</row>
    <row r="18" spans="1:16" ht="20.25">
      <c r="A18" s="36" t="s">
        <v>23</v>
      </c>
      <c r="B18" s="22"/>
      <c r="C18" s="22"/>
      <c r="D18" s="22"/>
      <c r="E18" s="22"/>
      <c r="F18" s="22"/>
      <c r="G18" s="22"/>
      <c r="H18" s="22"/>
      <c r="I18" s="31"/>
      <c r="J18" s="22"/>
      <c r="K18" s="8" t="s">
        <v>36</v>
      </c>
      <c r="L18" s="7">
        <f>+H2*O18</f>
        <v>1259.7120000000002</v>
      </c>
      <c r="M18" s="7"/>
      <c r="N18" s="8" t="s">
        <v>37</v>
      </c>
      <c r="O18" s="34">
        <f>+O10^3</f>
        <v>1.2597120000000002</v>
      </c>
      <c r="P18" s="7"/>
    </row>
    <row r="19" spans="1:16" ht="15.75">
      <c r="A19" s="28" t="s">
        <v>38</v>
      </c>
      <c r="B19" s="22"/>
      <c r="C19" s="22"/>
      <c r="D19" s="22"/>
      <c r="E19" s="22"/>
      <c r="F19" s="22"/>
      <c r="G19" s="22"/>
      <c r="H19" s="22"/>
      <c r="I19" s="22"/>
      <c r="J19" s="22"/>
      <c r="K19" s="7"/>
      <c r="L19" s="7"/>
      <c r="M19" s="7"/>
      <c r="N19" s="7"/>
      <c r="O19" s="7"/>
      <c r="P19" s="7"/>
    </row>
    <row r="20" spans="1:16" ht="18.75">
      <c r="A20" s="36" t="s">
        <v>23</v>
      </c>
      <c r="B20" s="22" t="s">
        <v>39</v>
      </c>
      <c r="C20" s="22"/>
      <c r="D20" s="22"/>
      <c r="E20" s="22"/>
      <c r="F20" s="22"/>
      <c r="G20" s="22"/>
      <c r="H20" s="22"/>
      <c r="I20" s="31"/>
      <c r="J20" s="22"/>
      <c r="K20" s="8" t="s">
        <v>40</v>
      </c>
      <c r="L20" s="27">
        <f>+H2*O20</f>
        <v>1469.3280768000004</v>
      </c>
      <c r="M20" s="7"/>
      <c r="N20" s="8" t="s">
        <v>41</v>
      </c>
      <c r="O20" s="34">
        <f>+O10^N2</f>
        <v>1.4693280768000003</v>
      </c>
      <c r="P20" s="7"/>
    </row>
    <row r="21" spans="1:16" ht="15.75">
      <c r="A21" s="28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7"/>
      <c r="L21" s="7"/>
      <c r="M21" s="7"/>
      <c r="N21" s="7"/>
      <c r="O21" s="7"/>
      <c r="P21" s="7"/>
    </row>
    <row r="22" spans="1:16" ht="15.75">
      <c r="A22" s="37"/>
      <c r="B22" s="31" t="s">
        <v>43</v>
      </c>
      <c r="C22" s="22"/>
      <c r="D22" s="22"/>
      <c r="E22" s="22"/>
      <c r="F22" s="22"/>
      <c r="G22" s="22"/>
      <c r="H22" s="22"/>
      <c r="I22" s="22"/>
      <c r="J22" s="22"/>
      <c r="K22" s="7"/>
      <c r="L22" s="7"/>
      <c r="M22" s="7"/>
      <c r="N22" s="7"/>
      <c r="O22" s="7"/>
      <c r="P22" s="7"/>
    </row>
    <row r="23" spans="1:16" ht="15.75">
      <c r="A23" s="37"/>
      <c r="B23" s="31"/>
      <c r="C23" s="22"/>
      <c r="D23" s="22"/>
      <c r="E23" s="22"/>
      <c r="F23" s="22"/>
      <c r="G23" s="22"/>
      <c r="H23" s="22"/>
      <c r="I23" s="22"/>
      <c r="J23" s="22"/>
      <c r="K23" s="7"/>
      <c r="L23" s="7"/>
      <c r="M23" s="7"/>
      <c r="N23" s="7"/>
      <c r="O23" s="7"/>
      <c r="P23" s="7"/>
    </row>
    <row r="24" spans="1:16" ht="15.75">
      <c r="A24" s="28" t="s">
        <v>44</v>
      </c>
      <c r="B24" s="22"/>
      <c r="C24" s="22"/>
      <c r="D24" s="22"/>
      <c r="E24" s="22"/>
      <c r="F24" s="22"/>
      <c r="G24" s="22"/>
      <c r="H24" s="22"/>
      <c r="I24" s="22"/>
      <c r="J24" s="22"/>
      <c r="K24" s="7"/>
      <c r="L24" s="7"/>
      <c r="M24" s="7"/>
      <c r="N24" s="7"/>
      <c r="O24" s="7"/>
      <c r="P24" s="7"/>
    </row>
    <row r="25" spans="1:16" ht="15.75">
      <c r="A25" s="28"/>
      <c r="B25" s="22"/>
      <c r="C25" s="22"/>
      <c r="D25" s="22"/>
      <c r="E25" s="22"/>
      <c r="F25" s="22"/>
      <c r="G25" s="22"/>
      <c r="H25" s="22"/>
      <c r="I25" s="31"/>
      <c r="J25" s="22"/>
      <c r="K25" s="7"/>
      <c r="L25" s="7"/>
      <c r="M25" s="7"/>
      <c r="N25" s="7"/>
      <c r="O25" s="7"/>
      <c r="P25" s="7"/>
    </row>
    <row r="26" spans="1:16" ht="15.75">
      <c r="A26" s="28" t="s">
        <v>45</v>
      </c>
      <c r="B26" s="22"/>
      <c r="C26" s="22"/>
      <c r="D26" s="22"/>
      <c r="E26" s="22"/>
      <c r="F26" s="22"/>
      <c r="G26" s="22"/>
      <c r="H26" s="22"/>
      <c r="I26" s="22"/>
      <c r="J26" s="22"/>
      <c r="K26" s="7"/>
      <c r="L26" s="7"/>
      <c r="M26" s="7"/>
      <c r="N26" s="7"/>
      <c r="O26" s="7"/>
      <c r="P26" s="7"/>
    </row>
    <row r="27" spans="1:16" ht="15.75">
      <c r="A27" s="28" t="s">
        <v>46</v>
      </c>
      <c r="B27" s="22"/>
      <c r="C27" s="22"/>
      <c r="D27" s="22"/>
      <c r="E27" s="22"/>
      <c r="F27" s="22"/>
      <c r="G27" s="22"/>
      <c r="H27" s="22"/>
      <c r="I27" s="22"/>
      <c r="J27" s="22"/>
      <c r="K27" s="7"/>
      <c r="L27" s="7"/>
      <c r="M27" s="7"/>
      <c r="N27" s="7"/>
      <c r="O27" s="7"/>
      <c r="P27" s="7"/>
    </row>
    <row r="28" spans="1:16" ht="15.75">
      <c r="A28" s="28"/>
      <c r="B28" s="22" t="s">
        <v>47</v>
      </c>
      <c r="C28" s="22"/>
      <c r="D28" s="22"/>
      <c r="E28" s="22"/>
      <c r="F28" s="22"/>
      <c r="G28" s="22"/>
      <c r="H28" s="22"/>
      <c r="I28" s="31"/>
      <c r="J28" s="22"/>
      <c r="K28" s="7"/>
      <c r="L28" s="7"/>
      <c r="M28" s="7"/>
      <c r="N28" s="7"/>
      <c r="O28" s="7"/>
      <c r="P28" s="7"/>
    </row>
    <row r="29" spans="1:16" ht="15.75">
      <c r="A29" s="28" t="s">
        <v>48</v>
      </c>
      <c r="B29" s="22"/>
      <c r="C29" s="22"/>
      <c r="D29" s="22"/>
      <c r="E29" s="22"/>
      <c r="F29" s="22"/>
      <c r="G29" s="22"/>
      <c r="H29" s="22"/>
      <c r="I29" s="22"/>
      <c r="J29" s="22"/>
      <c r="K29" s="7"/>
      <c r="L29" s="7"/>
      <c r="M29" s="7"/>
      <c r="N29" s="7"/>
      <c r="O29" s="7"/>
      <c r="P29" s="7"/>
    </row>
    <row r="30" spans="1:16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7"/>
      <c r="L30" s="7"/>
      <c r="M30" s="7"/>
      <c r="N30" s="7"/>
      <c r="O30" s="7"/>
      <c r="P30" s="7"/>
    </row>
    <row r="31" spans="1:16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7"/>
      <c r="L31" s="7"/>
      <c r="M31" s="7"/>
      <c r="N31" s="7"/>
      <c r="O31" s="7"/>
      <c r="P31" s="7"/>
    </row>
    <row r="32" spans="1:16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7"/>
      <c r="L32" s="7"/>
      <c r="M32" s="7"/>
      <c r="N32" s="7"/>
      <c r="O32" s="7"/>
      <c r="P32" s="7"/>
    </row>
    <row r="33" spans="1:16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7"/>
      <c r="L33" s="7"/>
      <c r="M33" s="7"/>
      <c r="N33" s="7"/>
      <c r="O33" s="7"/>
      <c r="P33" s="7"/>
    </row>
  </sheetData>
  <sheetProtection/>
  <printOptions/>
  <pageMargins left="0.7" right="0.7" top="0.75" bottom="0.75" header="0.3" footer="0.3"/>
  <pageSetup orientation="portrait" paperSize="9"/>
  <legacyDrawing r:id="rId12"/>
  <oleObjects>
    <oleObject progId="Equation.3" shapeId="127991" r:id="rId1"/>
    <oleObject progId="Equation.3" shapeId="127992" r:id="rId2"/>
    <oleObject progId="Equation.3" shapeId="127993" r:id="rId3"/>
    <oleObject progId="Equation.3" shapeId="127994" r:id="rId4"/>
    <oleObject progId="Equation.3" shapeId="127995" r:id="rId5"/>
    <oleObject progId="Equation.3" shapeId="127996" r:id="rId6"/>
    <oleObject progId="Equation.3" shapeId="127997" r:id="rId7"/>
    <oleObject progId="Equation.3" shapeId="127998" r:id="rId8"/>
    <oleObject progId="Equation.3" shapeId="127999" r:id="rId9"/>
    <oleObject progId="Equation.3" shapeId="128000" r:id="rId10"/>
    <oleObject progId="Equation.3" shapeId="128001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K1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11.7109375" style="3" bestFit="1" customWidth="1"/>
    <col min="4" max="7" width="9.140625" style="3" customWidth="1"/>
    <col min="8" max="8" width="11.28125" style="3" bestFit="1" customWidth="1"/>
    <col min="9" max="9" width="9.140625" style="3" customWidth="1"/>
    <col min="10" max="10" width="9.140625" style="2" customWidth="1"/>
  </cols>
  <sheetData>
    <row r="2" spans="2:3" ht="15.75">
      <c r="B2" s="56" t="s">
        <v>8</v>
      </c>
      <c r="C2" s="57">
        <v>0.05</v>
      </c>
    </row>
    <row r="4" spans="2:8" ht="18.75">
      <c r="B4" s="56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</row>
    <row r="5" spans="2:8" ht="15.75">
      <c r="B5" s="15">
        <v>0</v>
      </c>
      <c r="C5" s="19">
        <f aca="true" t="shared" si="0" ref="C5:C11">(1+$C$2)^B5</f>
        <v>1</v>
      </c>
      <c r="D5" s="19">
        <f>1/C5</f>
        <v>1</v>
      </c>
      <c r="E5" s="20">
        <v>20000</v>
      </c>
      <c r="F5" s="20">
        <v>0</v>
      </c>
      <c r="G5" s="20">
        <f>+E5*D5</f>
        <v>20000</v>
      </c>
      <c r="H5" s="18">
        <f>+F5*D5</f>
        <v>0</v>
      </c>
    </row>
    <row r="6" spans="2:8" ht="15.75">
      <c r="B6" s="15">
        <v>1</v>
      </c>
      <c r="C6" s="19">
        <f t="shared" si="0"/>
        <v>1.05</v>
      </c>
      <c r="D6" s="19">
        <f aca="true" t="shared" si="1" ref="D6:D11">1/C6</f>
        <v>0.9523809523809523</v>
      </c>
      <c r="E6" s="20"/>
      <c r="F6" s="20">
        <v>1000</v>
      </c>
      <c r="G6" s="20"/>
      <c r="H6" s="18">
        <f aca="true" t="shared" si="2" ref="H6:H11">+F6*D6</f>
        <v>952.3809523809523</v>
      </c>
    </row>
    <row r="7" spans="2:8" ht="15.75">
      <c r="B7" s="15">
        <v>2</v>
      </c>
      <c r="C7" s="19">
        <f t="shared" si="0"/>
        <v>1.1025</v>
      </c>
      <c r="D7" s="19">
        <f t="shared" si="1"/>
        <v>0.9070294784580498</v>
      </c>
      <c r="E7" s="20"/>
      <c r="F7" s="20">
        <v>2000</v>
      </c>
      <c r="G7" s="20"/>
      <c r="H7" s="18">
        <f t="shared" si="2"/>
        <v>1814.0589569160995</v>
      </c>
    </row>
    <row r="8" spans="2:8" ht="15.75">
      <c r="B8" s="15">
        <v>3</v>
      </c>
      <c r="C8" s="19">
        <f t="shared" si="0"/>
        <v>1.1576250000000001</v>
      </c>
      <c r="D8" s="19">
        <f t="shared" si="1"/>
        <v>0.863837598531476</v>
      </c>
      <c r="E8" s="20"/>
      <c r="F8" s="20">
        <v>4000</v>
      </c>
      <c r="G8" s="20"/>
      <c r="H8" s="18">
        <f t="shared" si="2"/>
        <v>3455.350394125904</v>
      </c>
    </row>
    <row r="9" spans="2:8" ht="15.75">
      <c r="B9" s="15">
        <v>4</v>
      </c>
      <c r="C9" s="19">
        <f t="shared" si="0"/>
        <v>1.21550625</v>
      </c>
      <c r="D9" s="19">
        <f t="shared" si="1"/>
        <v>0.822702474791882</v>
      </c>
      <c r="E9" s="20"/>
      <c r="F9" s="20">
        <v>6000</v>
      </c>
      <c r="G9" s="20"/>
      <c r="H9" s="18">
        <f t="shared" si="2"/>
        <v>4936.214848751291</v>
      </c>
    </row>
    <row r="10" spans="2:8" ht="15.75">
      <c r="B10" s="15">
        <v>5</v>
      </c>
      <c r="C10" s="19">
        <f t="shared" si="0"/>
        <v>1.2762815625000001</v>
      </c>
      <c r="D10" s="19">
        <f t="shared" si="1"/>
        <v>0.783526166468459</v>
      </c>
      <c r="E10" s="20"/>
      <c r="F10" s="20">
        <v>8000</v>
      </c>
      <c r="G10" s="20"/>
      <c r="H10" s="18">
        <f t="shared" si="2"/>
        <v>6268.209331747672</v>
      </c>
    </row>
    <row r="11" spans="2:8" ht="15.75">
      <c r="B11" s="15">
        <v>6</v>
      </c>
      <c r="C11" s="19">
        <f t="shared" si="0"/>
        <v>1.340095640625</v>
      </c>
      <c r="D11" s="19">
        <f t="shared" si="1"/>
        <v>0.7462153966366276</v>
      </c>
      <c r="E11" s="20"/>
      <c r="F11" s="20">
        <v>16000</v>
      </c>
      <c r="G11" s="20"/>
      <c r="H11" s="18">
        <f t="shared" si="2"/>
        <v>11939.446346186041</v>
      </c>
    </row>
    <row r="13" spans="2:11" ht="15.75">
      <c r="B13" s="56" t="s">
        <v>49</v>
      </c>
      <c r="E13" s="8">
        <f>SUM(E5:E11)</f>
        <v>20000</v>
      </c>
      <c r="F13" s="8">
        <f>SUM(F5:F11)</f>
        <v>37000</v>
      </c>
      <c r="G13" s="8">
        <f>SUM(G5:G11)</f>
        <v>20000</v>
      </c>
      <c r="H13" s="16">
        <f>SUM(H5:H11)</f>
        <v>29365.66083010796</v>
      </c>
      <c r="J13" s="16"/>
      <c r="K13" s="21"/>
    </row>
    <row r="14" spans="5:7" ht="15.75">
      <c r="E14" s="8"/>
      <c r="F14" s="8"/>
      <c r="G14" s="8"/>
    </row>
    <row r="15" spans="2:4" ht="15.75">
      <c r="B15" s="58" t="s">
        <v>14</v>
      </c>
      <c r="C15" s="58"/>
      <c r="D15" s="17">
        <f>+H13/G13</f>
        <v>1.468283041505398</v>
      </c>
    </row>
    <row r="16" ht="15.75">
      <c r="B16" s="4"/>
    </row>
    <row r="17" spans="2:8" ht="15.75">
      <c r="B17" s="58" t="s">
        <v>13</v>
      </c>
      <c r="C17" s="58"/>
      <c r="D17" s="13">
        <f>+H13-G13</f>
        <v>9365.660830107961</v>
      </c>
      <c r="E17" s="8"/>
      <c r="F17" s="59"/>
      <c r="G17" s="60" t="s">
        <v>15</v>
      </c>
      <c r="H17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7" customWidth="1"/>
    <col min="2" max="7" width="11.7109375" style="8" customWidth="1"/>
    <col min="8" max="8" width="11.7109375" style="7" customWidth="1"/>
    <col min="9" max="9" width="11.7109375" style="8" customWidth="1"/>
    <col min="10" max="11" width="11.7109375" style="7" customWidth="1"/>
    <col min="12" max="12" width="11.7109375" style="10" customWidth="1"/>
    <col min="13" max="24" width="9.140625" style="5" customWidth="1"/>
  </cols>
  <sheetData>
    <row r="2" spans="2:5" ht="15.75">
      <c r="B2" s="49" t="s">
        <v>0</v>
      </c>
      <c r="C2" s="50">
        <v>0.1</v>
      </c>
      <c r="E2" s="9"/>
    </row>
    <row r="4" spans="1:24" s="1" customFormat="1" ht="18.75">
      <c r="A4" s="8"/>
      <c r="B4" s="51" t="s">
        <v>1</v>
      </c>
      <c r="C4" s="52" t="s">
        <v>3</v>
      </c>
      <c r="D4" s="51" t="s">
        <v>9</v>
      </c>
      <c r="E4" s="51" t="s">
        <v>10</v>
      </c>
      <c r="F4" s="51" t="s">
        <v>12</v>
      </c>
      <c r="G4" s="51" t="s">
        <v>7</v>
      </c>
      <c r="H4" s="8"/>
      <c r="I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7" ht="15.75">
      <c r="B5" s="14">
        <v>0</v>
      </c>
      <c r="C5" s="14">
        <f aca="true" t="shared" si="0" ref="C5:C15">1/((1+$C$2)^B5)</f>
        <v>1</v>
      </c>
      <c r="D5" s="14">
        <v>15000</v>
      </c>
      <c r="E5" s="14">
        <v>0</v>
      </c>
      <c r="F5" s="14">
        <f aca="true" t="shared" si="1" ref="F5:F15">+D5*C5</f>
        <v>15000</v>
      </c>
      <c r="G5" s="14">
        <f aca="true" t="shared" si="2" ref="G5:G15">+E5*C5</f>
        <v>0</v>
      </c>
    </row>
    <row r="6" spans="2:7" ht="15.75">
      <c r="B6" s="14">
        <v>1</v>
      </c>
      <c r="C6" s="19">
        <f t="shared" si="0"/>
        <v>0.9090909090909091</v>
      </c>
      <c r="D6" s="14">
        <v>15000</v>
      </c>
      <c r="E6" s="14">
        <v>0</v>
      </c>
      <c r="F6" s="18">
        <f t="shared" si="1"/>
        <v>13636.363636363636</v>
      </c>
      <c r="G6" s="14">
        <f t="shared" si="2"/>
        <v>0</v>
      </c>
    </row>
    <row r="7" spans="2:10" ht="15.75">
      <c r="B7" s="14">
        <v>2</v>
      </c>
      <c r="C7" s="19">
        <f t="shared" si="0"/>
        <v>0.8264462809917354</v>
      </c>
      <c r="D7" s="14">
        <v>0</v>
      </c>
      <c r="E7" s="14">
        <v>6000</v>
      </c>
      <c r="F7" s="14">
        <f t="shared" si="1"/>
        <v>0</v>
      </c>
      <c r="G7" s="18">
        <f t="shared" si="2"/>
        <v>4958.6776859504125</v>
      </c>
      <c r="J7" s="11"/>
    </row>
    <row r="8" spans="2:7" ht="15.75">
      <c r="B8" s="14">
        <v>3</v>
      </c>
      <c r="C8" s="19">
        <f t="shared" si="0"/>
        <v>0.7513148009015775</v>
      </c>
      <c r="D8" s="14">
        <v>0</v>
      </c>
      <c r="E8" s="14">
        <v>6000</v>
      </c>
      <c r="F8" s="14">
        <f t="shared" si="1"/>
        <v>0</v>
      </c>
      <c r="G8" s="18">
        <f t="shared" si="2"/>
        <v>4507.888805409465</v>
      </c>
    </row>
    <row r="9" spans="2:7" ht="15.75">
      <c r="B9" s="14">
        <v>4</v>
      </c>
      <c r="C9" s="19">
        <f t="shared" si="0"/>
        <v>0.6830134553650705</v>
      </c>
      <c r="D9" s="14">
        <v>0</v>
      </c>
      <c r="E9" s="14">
        <v>6000</v>
      </c>
      <c r="F9" s="14">
        <f t="shared" si="1"/>
        <v>0</v>
      </c>
      <c r="G9" s="18">
        <f t="shared" si="2"/>
        <v>4098.080732190423</v>
      </c>
    </row>
    <row r="10" spans="2:10" ht="15.75">
      <c r="B10" s="14">
        <v>5</v>
      </c>
      <c r="C10" s="19">
        <f t="shared" si="0"/>
        <v>0.6209213230591549</v>
      </c>
      <c r="D10" s="14">
        <v>0</v>
      </c>
      <c r="E10" s="14">
        <v>6000</v>
      </c>
      <c r="F10" s="14">
        <f t="shared" si="1"/>
        <v>0</v>
      </c>
      <c r="G10" s="18">
        <f t="shared" si="2"/>
        <v>3725.5279383549296</v>
      </c>
      <c r="J10" s="12"/>
    </row>
    <row r="11" spans="2:7" ht="15.75">
      <c r="B11" s="14">
        <v>6</v>
      </c>
      <c r="C11" s="19">
        <f t="shared" si="0"/>
        <v>0.5644739300537772</v>
      </c>
      <c r="D11" s="14">
        <v>0</v>
      </c>
      <c r="E11" s="14">
        <v>6000</v>
      </c>
      <c r="F11" s="14">
        <f t="shared" si="1"/>
        <v>0</v>
      </c>
      <c r="G11" s="18">
        <f t="shared" si="2"/>
        <v>3386.8435803226635</v>
      </c>
    </row>
    <row r="12" spans="2:7" ht="15.75">
      <c r="B12" s="14">
        <v>7</v>
      </c>
      <c r="C12" s="19">
        <f t="shared" si="0"/>
        <v>0.5131581182307065</v>
      </c>
      <c r="D12" s="14">
        <v>0</v>
      </c>
      <c r="E12" s="14">
        <v>6000</v>
      </c>
      <c r="F12" s="14">
        <f t="shared" si="1"/>
        <v>0</v>
      </c>
      <c r="G12" s="18">
        <f t="shared" si="2"/>
        <v>3078.9487093842386</v>
      </c>
    </row>
    <row r="13" spans="2:7" ht="15.75">
      <c r="B13" s="14">
        <v>8</v>
      </c>
      <c r="C13" s="19">
        <f t="shared" si="0"/>
        <v>0.46650738020973315</v>
      </c>
      <c r="D13" s="14">
        <v>0</v>
      </c>
      <c r="E13" s="14">
        <v>6000</v>
      </c>
      <c r="F13" s="14">
        <f t="shared" si="1"/>
        <v>0</v>
      </c>
      <c r="G13" s="18">
        <f t="shared" si="2"/>
        <v>2799.0442812583988</v>
      </c>
    </row>
    <row r="14" spans="2:7" ht="15.75">
      <c r="B14" s="14">
        <v>9</v>
      </c>
      <c r="C14" s="19">
        <f t="shared" si="0"/>
        <v>0.42409761837248466</v>
      </c>
      <c r="D14" s="14">
        <v>0</v>
      </c>
      <c r="E14" s="14">
        <v>6000</v>
      </c>
      <c r="F14" s="14">
        <f t="shared" si="1"/>
        <v>0</v>
      </c>
      <c r="G14" s="18">
        <f t="shared" si="2"/>
        <v>2544.5857102349078</v>
      </c>
    </row>
    <row r="15" spans="2:7" ht="15.75">
      <c r="B15" s="14">
        <v>10</v>
      </c>
      <c r="C15" s="19">
        <f t="shared" si="0"/>
        <v>0.3855432894295315</v>
      </c>
      <c r="D15" s="14">
        <v>0</v>
      </c>
      <c r="E15" s="14">
        <v>6000</v>
      </c>
      <c r="F15" s="14">
        <f t="shared" si="1"/>
        <v>0</v>
      </c>
      <c r="G15" s="18">
        <f t="shared" si="2"/>
        <v>2313.259736577189</v>
      </c>
    </row>
    <row r="17" spans="2:7" ht="15.75">
      <c r="B17" s="53" t="s">
        <v>49</v>
      </c>
      <c r="D17" s="16">
        <f>SUM(D5:D15)</f>
        <v>30000</v>
      </c>
      <c r="E17" s="16">
        <f>SUM(E5:E15)</f>
        <v>54000</v>
      </c>
      <c r="F17" s="16">
        <f>SUM(F5:F15)</f>
        <v>28636.363636363636</v>
      </c>
      <c r="G17" s="16">
        <f>SUM(G5:G15)</f>
        <v>31412.85717968263</v>
      </c>
    </row>
    <row r="19" spans="2:4" ht="15.75">
      <c r="B19" s="54" t="s">
        <v>14</v>
      </c>
      <c r="C19" s="7"/>
      <c r="D19" s="17">
        <f>+G17/F17</f>
        <v>1.0969569173857425</v>
      </c>
    </row>
    <row r="21" spans="2:8" ht="15.75">
      <c r="B21" s="54" t="s">
        <v>13</v>
      </c>
      <c r="C21" s="7"/>
      <c r="D21" s="13">
        <f>+G17-F17</f>
        <v>2776.493543318993</v>
      </c>
      <c r="F21" s="49"/>
      <c r="G21" s="55" t="s">
        <v>11</v>
      </c>
      <c r="H21" s="54"/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sheetData>
    <row r="1" spans="1:12" ht="15.75">
      <c r="A1" s="7"/>
      <c r="B1" s="8"/>
      <c r="C1" s="8"/>
      <c r="D1" s="8"/>
      <c r="E1" s="8"/>
      <c r="F1" s="8"/>
      <c r="G1" s="8"/>
      <c r="H1" s="8"/>
      <c r="I1" s="7"/>
      <c r="J1" s="47" t="s">
        <v>50</v>
      </c>
      <c r="K1" s="7"/>
      <c r="L1" s="7"/>
    </row>
    <row r="2" spans="1:12" ht="15.75">
      <c r="A2" s="7"/>
      <c r="B2" s="41" t="s">
        <v>0</v>
      </c>
      <c r="C2" s="42">
        <v>0.04</v>
      </c>
      <c r="D2" s="8"/>
      <c r="E2" s="9"/>
      <c r="F2" s="9"/>
      <c r="G2" s="8"/>
      <c r="H2" s="8"/>
      <c r="I2" s="7"/>
      <c r="J2" s="47" t="s">
        <v>51</v>
      </c>
      <c r="K2" s="7"/>
      <c r="L2" s="7"/>
    </row>
    <row r="3" spans="1:12" ht="15.75">
      <c r="A3" s="7"/>
      <c r="B3" s="8"/>
      <c r="C3" s="8"/>
      <c r="D3" s="8"/>
      <c r="E3" s="8"/>
      <c r="F3" s="8"/>
      <c r="G3" s="8"/>
      <c r="H3" s="8"/>
      <c r="I3" s="7"/>
      <c r="J3" s="47"/>
      <c r="K3" s="7"/>
      <c r="L3" s="7"/>
    </row>
    <row r="4" spans="1:12" ht="18.75">
      <c r="A4" s="8"/>
      <c r="B4" s="43" t="s">
        <v>1</v>
      </c>
      <c r="C4" s="44" t="s">
        <v>3</v>
      </c>
      <c r="D4" s="43" t="s">
        <v>9</v>
      </c>
      <c r="E4" s="43" t="s">
        <v>10</v>
      </c>
      <c r="F4" s="43" t="s">
        <v>52</v>
      </c>
      <c r="G4" s="43" t="s">
        <v>53</v>
      </c>
      <c r="H4" s="43" t="s">
        <v>54</v>
      </c>
      <c r="I4" s="62"/>
      <c r="J4" s="62"/>
      <c r="K4" s="8"/>
      <c r="L4" s="8"/>
    </row>
    <row r="5" spans="1:12" ht="15.75">
      <c r="A5" s="7"/>
      <c r="B5" s="14">
        <v>0</v>
      </c>
      <c r="C5" s="14">
        <f aca="true" t="shared" si="0" ref="C5:C15">1/((1+$C$2)^B5)</f>
        <v>1</v>
      </c>
      <c r="D5" s="14">
        <v>0</v>
      </c>
      <c r="E5" s="14">
        <v>0</v>
      </c>
      <c r="F5" s="14">
        <f>+E5-D5</f>
        <v>0</v>
      </c>
      <c r="G5" s="14">
        <f aca="true" t="shared" si="1" ref="G5:G15">+D5*C5</f>
        <v>0</v>
      </c>
      <c r="H5" s="14">
        <f aca="true" t="shared" si="2" ref="H5:H15">+E5*C5</f>
        <v>0</v>
      </c>
      <c r="I5" s="63"/>
      <c r="J5" s="63"/>
      <c r="K5" s="7"/>
      <c r="L5" s="7"/>
    </row>
    <row r="6" spans="1:12" ht="15.75">
      <c r="A6" s="7"/>
      <c r="B6" s="14">
        <v>1</v>
      </c>
      <c r="C6" s="19">
        <f t="shared" si="0"/>
        <v>0.9615384615384615</v>
      </c>
      <c r="D6" s="14">
        <v>200</v>
      </c>
      <c r="E6" s="39">
        <v>100</v>
      </c>
      <c r="F6" s="14">
        <f>+E6-D6</f>
        <v>-100</v>
      </c>
      <c r="G6" s="38">
        <f t="shared" si="1"/>
        <v>192.3076923076923</v>
      </c>
      <c r="H6" s="38">
        <f t="shared" si="2"/>
        <v>96.15384615384615</v>
      </c>
      <c r="I6" s="63"/>
      <c r="J6" s="63"/>
      <c r="K6" s="7"/>
      <c r="L6" s="7"/>
    </row>
    <row r="7" spans="1:12" ht="15.75">
      <c r="A7" s="7"/>
      <c r="B7" s="14">
        <v>2</v>
      </c>
      <c r="C7" s="19">
        <f t="shared" si="0"/>
        <v>0.9245562130177514</v>
      </c>
      <c r="D7" s="14">
        <v>40</v>
      </c>
      <c r="E7" s="14">
        <v>50</v>
      </c>
      <c r="F7" s="14">
        <f aca="true" t="shared" si="3" ref="F7:F14">+E7-D7</f>
        <v>10</v>
      </c>
      <c r="G7" s="38">
        <f t="shared" si="1"/>
        <v>36.98224852071006</v>
      </c>
      <c r="H7" s="38">
        <f t="shared" si="2"/>
        <v>46.22781065088757</v>
      </c>
      <c r="I7" s="63"/>
      <c r="J7" s="63"/>
      <c r="K7" s="11"/>
      <c r="L7" s="7"/>
    </row>
    <row r="8" spans="1:12" ht="15.75">
      <c r="A8" s="7"/>
      <c r="B8" s="14">
        <v>3</v>
      </c>
      <c r="C8" s="19">
        <f t="shared" si="0"/>
        <v>0.8889963586709149</v>
      </c>
      <c r="D8" s="14">
        <v>92</v>
      </c>
      <c r="E8" s="14">
        <v>100</v>
      </c>
      <c r="F8" s="14">
        <f t="shared" si="3"/>
        <v>8</v>
      </c>
      <c r="G8" s="38">
        <f t="shared" si="1"/>
        <v>81.78766499772416</v>
      </c>
      <c r="H8" s="38">
        <f t="shared" si="2"/>
        <v>88.89963586709149</v>
      </c>
      <c r="I8" s="63"/>
      <c r="J8" s="63"/>
      <c r="K8" s="7"/>
      <c r="L8" s="7"/>
    </row>
    <row r="9" spans="1:12" ht="15.75">
      <c r="A9" s="7"/>
      <c r="B9" s="14">
        <v>4</v>
      </c>
      <c r="C9" s="19">
        <f t="shared" si="0"/>
        <v>0.8548041910297257</v>
      </c>
      <c r="D9" s="14">
        <v>113.5</v>
      </c>
      <c r="E9" s="14">
        <v>140</v>
      </c>
      <c r="F9" s="14">
        <f t="shared" si="3"/>
        <v>26.5</v>
      </c>
      <c r="G9" s="38">
        <f t="shared" si="1"/>
        <v>97.02027568187387</v>
      </c>
      <c r="H9" s="38">
        <f t="shared" si="2"/>
        <v>119.6725867441616</v>
      </c>
      <c r="I9" s="63"/>
      <c r="J9" s="63"/>
      <c r="K9" s="7"/>
      <c r="L9" s="7"/>
    </row>
    <row r="10" spans="1:12" ht="15.75">
      <c r="A10" s="7"/>
      <c r="B10" s="14">
        <v>5</v>
      </c>
      <c r="C10" s="19">
        <f t="shared" si="0"/>
        <v>0.8219271067593515</v>
      </c>
      <c r="D10" s="14">
        <v>145.5</v>
      </c>
      <c r="E10" s="14">
        <v>150</v>
      </c>
      <c r="F10" s="14">
        <f t="shared" si="3"/>
        <v>4.5</v>
      </c>
      <c r="G10" s="38">
        <f t="shared" si="1"/>
        <v>119.59039403348565</v>
      </c>
      <c r="H10" s="38">
        <f t="shared" si="2"/>
        <v>123.28906601390273</v>
      </c>
      <c r="I10" s="63"/>
      <c r="J10" s="63"/>
      <c r="K10" s="12"/>
      <c r="L10" s="7"/>
    </row>
    <row r="11" spans="1:12" ht="15.75">
      <c r="A11" s="7"/>
      <c r="B11" s="14">
        <v>6</v>
      </c>
      <c r="C11" s="19">
        <f t="shared" si="0"/>
        <v>0.7903145257301457</v>
      </c>
      <c r="D11" s="14">
        <v>130.5</v>
      </c>
      <c r="E11" s="14">
        <v>150</v>
      </c>
      <c r="F11" s="14">
        <f t="shared" si="3"/>
        <v>19.5</v>
      </c>
      <c r="G11" s="38">
        <f t="shared" si="1"/>
        <v>103.13604560778401</v>
      </c>
      <c r="H11" s="38">
        <f t="shared" si="2"/>
        <v>118.54717885952185</v>
      </c>
      <c r="I11" s="63"/>
      <c r="J11" s="63"/>
      <c r="K11" s="7"/>
      <c r="L11" s="7"/>
    </row>
    <row r="12" spans="1:12" ht="15.75">
      <c r="A12" s="7"/>
      <c r="B12" s="14">
        <v>7</v>
      </c>
      <c r="C12" s="19">
        <f t="shared" si="0"/>
        <v>0.7599178132020633</v>
      </c>
      <c r="D12" s="14">
        <v>135.5</v>
      </c>
      <c r="E12" s="14">
        <v>150</v>
      </c>
      <c r="F12" s="14">
        <f t="shared" si="3"/>
        <v>14.5</v>
      </c>
      <c r="G12" s="38">
        <f t="shared" si="1"/>
        <v>102.96886368887958</v>
      </c>
      <c r="H12" s="38">
        <f t="shared" si="2"/>
        <v>113.9876719803095</v>
      </c>
      <c r="I12" s="63"/>
      <c r="J12" s="63"/>
      <c r="K12" s="7"/>
      <c r="L12" s="7"/>
    </row>
    <row r="13" spans="1:12" ht="15.75">
      <c r="A13" s="7"/>
      <c r="B13" s="14">
        <v>8</v>
      </c>
      <c r="C13" s="19">
        <f t="shared" si="0"/>
        <v>0.7306902050019838</v>
      </c>
      <c r="D13" s="14">
        <v>155.5</v>
      </c>
      <c r="E13" s="14">
        <v>150</v>
      </c>
      <c r="F13" s="14">
        <f t="shared" si="3"/>
        <v>-5.5</v>
      </c>
      <c r="G13" s="38">
        <f t="shared" si="1"/>
        <v>113.62232687780848</v>
      </c>
      <c r="H13" s="38">
        <f t="shared" si="2"/>
        <v>109.60353075029757</v>
      </c>
      <c r="I13" s="63"/>
      <c r="J13" s="63"/>
      <c r="K13" s="7"/>
      <c r="L13" s="7"/>
    </row>
    <row r="14" spans="1:12" ht="15.75">
      <c r="A14" s="7"/>
      <c r="B14" s="14">
        <v>9</v>
      </c>
      <c r="C14" s="19">
        <f t="shared" si="0"/>
        <v>0.7025867355788304</v>
      </c>
      <c r="D14" s="14">
        <v>155.5</v>
      </c>
      <c r="E14" s="14">
        <v>150</v>
      </c>
      <c r="F14" s="14">
        <f t="shared" si="3"/>
        <v>-5.5</v>
      </c>
      <c r="G14" s="38">
        <f t="shared" si="1"/>
        <v>109.25223738250813</v>
      </c>
      <c r="H14" s="38">
        <f t="shared" si="2"/>
        <v>105.38801033682456</v>
      </c>
      <c r="I14" s="63"/>
      <c r="J14" s="63"/>
      <c r="K14" s="7"/>
      <c r="L14" s="7"/>
    </row>
    <row r="15" spans="1:12" ht="15.75">
      <c r="A15" s="7"/>
      <c r="B15" s="14">
        <v>10</v>
      </c>
      <c r="C15" s="19">
        <f t="shared" si="0"/>
        <v>0.6755641688257985</v>
      </c>
      <c r="D15" s="14">
        <v>90</v>
      </c>
      <c r="E15" s="14">
        <v>150</v>
      </c>
      <c r="F15" s="14">
        <f>+E15-D15</f>
        <v>60</v>
      </c>
      <c r="G15" s="38">
        <f t="shared" si="1"/>
        <v>60.800775194321865</v>
      </c>
      <c r="H15" s="38">
        <f t="shared" si="2"/>
        <v>101.33462532386977</v>
      </c>
      <c r="I15" s="63"/>
      <c r="J15" s="63"/>
      <c r="K15" s="7"/>
      <c r="L15" s="7"/>
    </row>
    <row r="16" spans="1:12" ht="15.75">
      <c r="A16" s="7"/>
      <c r="B16" s="8"/>
      <c r="C16" s="8"/>
      <c r="D16" s="8"/>
      <c r="E16" s="8"/>
      <c r="F16" s="8"/>
      <c r="G16" s="8"/>
      <c r="H16" s="8"/>
      <c r="I16" s="7"/>
      <c r="J16" s="8"/>
      <c r="K16" s="7"/>
      <c r="L16" s="7"/>
    </row>
    <row r="17" spans="1:12" ht="15.75">
      <c r="A17" s="7"/>
      <c r="B17" s="47" t="s">
        <v>59</v>
      </c>
      <c r="C17" s="8"/>
      <c r="D17" s="8"/>
      <c r="E17" s="8"/>
      <c r="F17" s="8"/>
      <c r="G17" s="40">
        <f>SUM(G5:G15)</f>
        <v>1017.4685242927881</v>
      </c>
      <c r="H17" s="40">
        <f>SUM(H5:H15)</f>
        <v>1023.1039626807128</v>
      </c>
      <c r="I17" s="40"/>
      <c r="J17" s="40"/>
      <c r="K17" s="7"/>
      <c r="L17" s="7"/>
    </row>
    <row r="18" spans="1:12" ht="15.75">
      <c r="A18" s="7"/>
      <c r="B18" s="7"/>
      <c r="C18" s="7"/>
      <c r="D18" s="7"/>
      <c r="E18" s="8"/>
      <c r="F18" s="8"/>
      <c r="G18" s="8"/>
      <c r="H18" s="8"/>
      <c r="I18" s="7"/>
      <c r="J18" s="8"/>
      <c r="K18" s="7"/>
      <c r="L18" s="7"/>
    </row>
    <row r="19" spans="1:12" ht="15.75">
      <c r="A19" s="7"/>
      <c r="B19" s="45" t="s">
        <v>55</v>
      </c>
      <c r="C19" s="45"/>
      <c r="D19" s="64">
        <f>+H17/G17</f>
        <v>1.0055386857218427</v>
      </c>
      <c r="E19" s="8"/>
      <c r="F19" s="8"/>
      <c r="G19" s="41"/>
      <c r="H19" s="46" t="s">
        <v>56</v>
      </c>
      <c r="I19" s="45"/>
      <c r="J19" s="8"/>
      <c r="K19" s="7"/>
      <c r="L19" s="7"/>
    </row>
    <row r="20" spans="1:12" ht="15.75">
      <c r="A20" s="7"/>
      <c r="B20" s="8"/>
      <c r="C20" s="8"/>
      <c r="D20" s="8"/>
      <c r="E20" s="8"/>
      <c r="F20" s="8"/>
      <c r="G20" s="8"/>
      <c r="H20" s="8"/>
      <c r="I20" s="7"/>
      <c r="J20" s="8"/>
      <c r="K20" s="7"/>
      <c r="L20" s="7"/>
    </row>
    <row r="21" spans="1:12" ht="15.75">
      <c r="A21" s="7"/>
      <c r="B21" s="45" t="s">
        <v>58</v>
      </c>
      <c r="C21" s="45"/>
      <c r="D21" s="40">
        <f>+H17-G17</f>
        <v>5.635438387924751</v>
      </c>
      <c r="E21" s="7"/>
      <c r="F21" s="8"/>
      <c r="G21" s="8"/>
      <c r="H21" s="8"/>
      <c r="I21" s="48" t="s">
        <v>57</v>
      </c>
      <c r="J21" s="8"/>
      <c r="K21" s="7"/>
      <c r="L21" s="7"/>
    </row>
    <row r="22" spans="1:12" ht="15.75">
      <c r="A22" s="7"/>
      <c r="B22" s="8"/>
      <c r="C22" s="8"/>
      <c r="D22" s="8"/>
      <c r="E22" s="8"/>
      <c r="F22" s="8"/>
      <c r="G22" s="8"/>
      <c r="H22" s="8"/>
      <c r="I22" s="7"/>
      <c r="J22" s="8"/>
      <c r="K22" s="7"/>
      <c r="L22" s="7"/>
    </row>
    <row r="23" spans="1:12" ht="15.75">
      <c r="A23" s="7"/>
      <c r="B23" s="47" t="s">
        <v>60</v>
      </c>
      <c r="C23" s="8"/>
      <c r="D23" s="8"/>
      <c r="E23" s="8"/>
      <c r="F23" s="8"/>
      <c r="G23" s="8"/>
      <c r="H23" s="8"/>
      <c r="I23" s="7"/>
      <c r="J23" s="8"/>
      <c r="K23" s="7"/>
      <c r="L23" s="7"/>
    </row>
    <row r="24" spans="1:12" ht="15.75">
      <c r="A24" s="7"/>
      <c r="B24" s="8"/>
      <c r="C24" s="8"/>
      <c r="D24" s="8"/>
      <c r="E24" s="8"/>
      <c r="F24" s="8"/>
      <c r="G24" s="8"/>
      <c r="H24" s="8"/>
      <c r="I24" s="7"/>
      <c r="J24" s="8"/>
      <c r="K24" s="7"/>
      <c r="L24" s="7"/>
    </row>
    <row r="25" spans="1:12" ht="15.75">
      <c r="A25" s="7"/>
      <c r="B25" s="8"/>
      <c r="C25" s="8"/>
      <c r="D25" s="8"/>
      <c r="E25" s="8"/>
      <c r="F25" s="8"/>
      <c r="G25" s="8"/>
      <c r="H25" s="8"/>
      <c r="I25" s="7"/>
      <c r="J25" s="8"/>
      <c r="K25" s="7"/>
      <c r="L25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Gmarangoni</dc:creator>
  <cp:keywords/>
  <dc:description/>
  <cp:lastModifiedBy>Giandemetrio Marangoni</cp:lastModifiedBy>
  <cp:lastPrinted>2009-11-18T15:36:33Z</cp:lastPrinted>
  <dcterms:created xsi:type="dcterms:W3CDTF">2005-08-27T07:01:43Z</dcterms:created>
  <dcterms:modified xsi:type="dcterms:W3CDTF">2016-11-07T13:57:49Z</dcterms:modified>
  <cp:category/>
  <cp:version/>
  <cp:contentType/>
  <cp:contentStatus/>
</cp:coreProperties>
</file>